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2"/>
  </bookViews>
  <sheets>
    <sheet name="Proef RC keten" sheetId="1" r:id="rId1"/>
    <sheet name="Proef CR keten" sheetId="2" r:id="rId2"/>
    <sheet name="Proef RC-CR keten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<sst xmlns="http://schemas.openxmlformats.org/spreadsheetml/2006/main" count="24" uniqueCount="12">
  <si>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Freq.(Hz)</t>
  </si>
  <si>
    <t>Gemeten waarden aan uitgang</t>
  </si>
  <si>
    <t>Generator</t>
  </si>
  <si>
    <t>ΔAmpliture
(V)</t>
  </si>
  <si>
    <t>ΔTijdshift
(sec)</t>
  </si>
  <si>
    <t>ΔFazeshift (rad)</t>
  </si>
  <si>
    <t>ΔFazeshift (deg)</t>
  </si>
  <si>
    <t>Faseshift
(deg)
(Berekend)</t>
  </si>
  <si>
    <t>Fazeshift
(rad)
(Berekend)</t>
  </si>
  <si>
    <t>Tijdshift
(sec)</t>
  </si>
  <si>
    <t>Amplitude
(V)</t>
  </si>
  <si>
    <t>Periode
(sec)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</si>
</sst>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???/???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"/>
  <sheetViews>
    <sheetView workbookViewId="0" topLeftCell="A1">
      <selection activeCell="J9" sqref="A4:J9"/>
    </sheetView>
  </sheetViews>
  <sheetFormatPr defaultColWidth="9.140625" defaultRowHeight="12.75"/>
  <cols>
    <col min="1" max="1" width="10.140625" style="0" bestFit="1" customWidth="1"/>
    <col min="2" max="2" width="7.28125" style="0" bestFit="1" customWidth="1"/>
    <col min="3" max="3" width="9.28125" style="0" bestFit="1" customWidth="1"/>
    <col min="4" max="4" width="10.140625" style="0" bestFit="1" customWidth="1"/>
    <col min="5" max="6" width="9.00390625" style="0" bestFit="1" customWidth="1"/>
    <col min="7" max="7" width="10.00390625" style="0" bestFit="1" customWidth="1"/>
    <col min="8" max="8" width="9.8515625" style="0" bestFit="1" customWidth="1"/>
    <col min="9" max="9" width="10.00390625" style="0" bestFit="1" customWidth="1"/>
    <col min="10" max="10" width="9.8515625" style="0" bestFit="1" customWidth="1"/>
  </cols>
  <sheetData>
    <row r="4" spans="1:10" ht="10.5" customHeight="1">
      <c r="A4" s="5" t="s">
        <v>2</v>
      </c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0" ht="36" customHeight="1">
      <c r="A5" s="6" t="s">
        <v>0</v>
      </c>
      <c r="B5" s="15" t="s">
        <v>11</v>
      </c>
      <c r="C5" s="7" t="s">
        <v>10</v>
      </c>
      <c r="D5" s="7" t="s">
        <v>3</v>
      </c>
      <c r="E5" s="7" t="s">
        <v>9</v>
      </c>
      <c r="F5" s="7" t="s">
        <v>4</v>
      </c>
      <c r="G5" s="7" t="s">
        <v>8</v>
      </c>
      <c r="H5" s="7" t="s">
        <v>5</v>
      </c>
      <c r="I5" s="7" t="s">
        <v>7</v>
      </c>
      <c r="J5" s="8" t="s">
        <v>6</v>
      </c>
    </row>
    <row r="6" spans="1:10" ht="12.75">
      <c r="A6" s="12">
        <v>10</v>
      </c>
      <c r="B6" s="9">
        <f>100/1000</f>
        <v>0.1</v>
      </c>
      <c r="C6" s="9">
        <f>1.8*50/1000</f>
        <v>0.09</v>
      </c>
      <c r="D6" s="9">
        <f>50/1000/10</f>
        <v>0.005</v>
      </c>
      <c r="E6" s="9">
        <f>2/1000</f>
        <v>0.002</v>
      </c>
      <c r="F6" s="9">
        <f>1/1000/10</f>
        <v>0.0001</v>
      </c>
      <c r="G6" s="18">
        <f>(E6/B6)*2*PI()</f>
        <v>0.12566370614359174</v>
      </c>
      <c r="H6" s="18">
        <f>(F6/B6)*2*PI()</f>
        <v>0.006283185307179587</v>
      </c>
      <c r="I6" s="18">
        <f aca="true" t="shared" si="0" ref="I6:J9">G6/(2*PI())*360</f>
        <v>7.2</v>
      </c>
      <c r="J6" s="19">
        <f t="shared" si="0"/>
        <v>0.36</v>
      </c>
    </row>
    <row r="7" spans="1:10" ht="12.75">
      <c r="A7" s="13">
        <v>100</v>
      </c>
      <c r="B7" s="10">
        <f>10/1000</f>
        <v>0.01</v>
      </c>
      <c r="C7" s="10">
        <f>1*50/1000</f>
        <v>0.05</v>
      </c>
      <c r="D7" s="10">
        <f>50/1000/10</f>
        <v>0.005</v>
      </c>
      <c r="E7" s="10">
        <f>1.2/1000</f>
        <v>0.0012</v>
      </c>
      <c r="F7" s="10">
        <f>1/1000/10</f>
        <v>0.0001</v>
      </c>
      <c r="G7" s="20">
        <f>(E7/B7)*2*PI()</f>
        <v>0.7539822368615502</v>
      </c>
      <c r="H7" s="20">
        <f>(F7/B7)*2*PI()</f>
        <v>0.06283185307179587</v>
      </c>
      <c r="I7" s="20">
        <f t="shared" si="0"/>
        <v>43.199999999999996</v>
      </c>
      <c r="J7" s="21">
        <f t="shared" si="0"/>
        <v>3.6</v>
      </c>
    </row>
    <row r="8" spans="1:10" ht="12.75">
      <c r="A8" s="13">
        <v>1000</v>
      </c>
      <c r="B8" s="10">
        <f>10*0.1/1000</f>
        <v>0.001</v>
      </c>
      <c r="C8" s="10">
        <f>1.8*5/1000</f>
        <v>0.009</v>
      </c>
      <c r="D8" s="10">
        <f>5/1000/10</f>
        <v>0.0005</v>
      </c>
      <c r="E8" s="10">
        <f>2.4*0.1/1000</f>
        <v>0.00023999999999999998</v>
      </c>
      <c r="F8" s="10">
        <f>0.1/1000/10</f>
        <v>1E-05</v>
      </c>
      <c r="G8" s="20">
        <f>(E8/B8)*2*PI()</f>
        <v>1.5079644737231004</v>
      </c>
      <c r="H8" s="20">
        <f>(F8/B8)*2*PI()</f>
        <v>0.06283185307179587</v>
      </c>
      <c r="I8" s="20">
        <f t="shared" si="0"/>
        <v>86.39999999999999</v>
      </c>
      <c r="J8" s="21">
        <f t="shared" si="0"/>
        <v>3.6</v>
      </c>
    </row>
    <row r="9" spans="1:10" ht="12.75">
      <c r="A9" s="14">
        <v>10000</v>
      </c>
      <c r="B9" s="11">
        <f>10*10/1000/1000</f>
        <v>0.0001</v>
      </c>
      <c r="C9" s="11">
        <f>0.6*1/1000</f>
        <v>0.0006</v>
      </c>
      <c r="D9" s="11">
        <f>1/1000/10</f>
        <v>0.0001</v>
      </c>
      <c r="E9" s="11">
        <f>2.5*10/1000/1000</f>
        <v>2.5E-05</v>
      </c>
      <c r="F9" s="11">
        <f>10/1000/1000/10</f>
        <v>1.0000000000000002E-06</v>
      </c>
      <c r="G9" s="22">
        <f>(E9/B9)*2*PI()</f>
        <v>1.5707963267948966</v>
      </c>
      <c r="H9" s="22">
        <f>(F9/B9)*2*PI()</f>
        <v>0.06283185307179587</v>
      </c>
      <c r="I9" s="22">
        <f t="shared" si="0"/>
        <v>90</v>
      </c>
      <c r="J9" s="23">
        <f t="shared" si="0"/>
        <v>3.6</v>
      </c>
    </row>
  </sheetData>
  <mergeCells count="1"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1"/>
  <sheetViews>
    <sheetView tabSelected="1" workbookViewId="0" topLeftCell="A1">
      <selection activeCell="J11" sqref="A4:J11"/>
    </sheetView>
  </sheetViews>
  <sheetFormatPr defaultColWidth="9.140625" defaultRowHeight="12.75"/>
  <cols>
    <col min="1" max="1" width="10.140625" style="0" bestFit="1" customWidth="1"/>
    <col min="2" max="2" width="8.00390625" style="0" bestFit="1" customWidth="1"/>
    <col min="3" max="3" width="9.28125" style="0" bestFit="1" customWidth="1"/>
    <col min="4" max="4" width="10.140625" style="0" bestFit="1" customWidth="1"/>
    <col min="5" max="5" width="9.00390625" style="0" bestFit="1" customWidth="1"/>
    <col min="6" max="7" width="10.00390625" style="0" bestFit="1" customWidth="1"/>
    <col min="8" max="8" width="9.8515625" style="0" bestFit="1" customWidth="1"/>
    <col min="9" max="9" width="10.00390625" style="0" bestFit="1" customWidth="1"/>
    <col min="10" max="10" width="9.8515625" style="0" bestFit="1" customWidth="1"/>
  </cols>
  <sheetData>
    <row r="4" spans="1:10" ht="12.75">
      <c r="A4" s="5" t="s">
        <v>2</v>
      </c>
      <c r="B4" s="24" t="s">
        <v>1</v>
      </c>
      <c r="C4" s="25"/>
      <c r="D4" s="25"/>
      <c r="E4" s="25"/>
      <c r="F4" s="25"/>
      <c r="G4" s="25"/>
      <c r="H4" s="25"/>
      <c r="I4" s="25"/>
      <c r="J4" s="27"/>
    </row>
    <row r="5" spans="1:10" ht="38.25" customHeight="1">
      <c r="A5" s="6" t="s">
        <v>0</v>
      </c>
      <c r="B5" s="15" t="s">
        <v>11</v>
      </c>
      <c r="C5" s="7" t="s">
        <v>10</v>
      </c>
      <c r="D5" s="7" t="s">
        <v>3</v>
      </c>
      <c r="E5" s="7" t="s">
        <v>9</v>
      </c>
      <c r="F5" s="7" t="s">
        <v>4</v>
      </c>
      <c r="G5" s="7" t="s">
        <v>8</v>
      </c>
      <c r="H5" s="7" t="s">
        <v>5</v>
      </c>
      <c r="I5" s="7" t="s">
        <v>7</v>
      </c>
      <c r="J5" s="8" t="s">
        <v>6</v>
      </c>
    </row>
    <row r="6" spans="1:10" ht="12.75">
      <c r="A6" s="17">
        <v>10</v>
      </c>
      <c r="B6" s="16">
        <f>9.5*10/1000</f>
        <v>0.095</v>
      </c>
      <c r="C6" s="16">
        <f>2.8*0.2</f>
        <v>0.5599999999999999</v>
      </c>
      <c r="D6" s="16">
        <f>0.2/10</f>
        <v>0.02</v>
      </c>
      <c r="E6" s="16">
        <f>1*10/1000</f>
        <v>0.01</v>
      </c>
      <c r="F6" s="16">
        <f>10/1000/10</f>
        <v>0.001</v>
      </c>
      <c r="G6" s="18">
        <f aca="true" t="shared" si="0" ref="G6:G11">(E6/B6)*2*PI()</f>
        <v>0.6613879270715354</v>
      </c>
      <c r="H6" s="18">
        <f aca="true" t="shared" si="1" ref="H6:H11">(F6/B6)*2*PI()</f>
        <v>0.06613879270715353</v>
      </c>
      <c r="I6" s="18">
        <f aca="true" t="shared" si="2" ref="I6:J11">G6/(2*PI())*360</f>
        <v>37.89473684210526</v>
      </c>
      <c r="J6" s="19">
        <f t="shared" si="2"/>
        <v>3.7894736842105257</v>
      </c>
    </row>
    <row r="7" spans="1:10" ht="12.75">
      <c r="A7" s="3">
        <v>100</v>
      </c>
      <c r="B7" s="1">
        <f>10*1/1000</f>
        <v>0.01</v>
      </c>
      <c r="C7" s="1">
        <f>4*0.2</f>
        <v>0.8</v>
      </c>
      <c r="D7" s="1">
        <f>0.2/10</f>
        <v>0.02</v>
      </c>
      <c r="E7" s="1">
        <f>0.5*0.5/1000</f>
        <v>0.00025</v>
      </c>
      <c r="F7" s="1">
        <f>0.5/1000/10</f>
        <v>5E-05</v>
      </c>
      <c r="G7" s="20">
        <f t="shared" si="0"/>
        <v>0.15707963267948966</v>
      </c>
      <c r="H7" s="20">
        <f t="shared" si="1"/>
        <v>0.031415926535897934</v>
      </c>
      <c r="I7" s="20">
        <f t="shared" si="2"/>
        <v>9</v>
      </c>
      <c r="J7" s="21">
        <f>H7/(2*PI())*360</f>
        <v>1.8</v>
      </c>
    </row>
    <row r="8" spans="1:10" ht="12.75">
      <c r="A8" s="3">
        <v>300</v>
      </c>
      <c r="B8" s="1">
        <f>6.1*0.5/1000</f>
        <v>0.0030499999999999998</v>
      </c>
      <c r="C8" s="1">
        <f>4*0.2</f>
        <v>0.8</v>
      </c>
      <c r="D8" s="1">
        <f>0.2/10</f>
        <v>0.02</v>
      </c>
      <c r="E8" s="1">
        <f>0</f>
        <v>0</v>
      </c>
      <c r="F8" s="1">
        <f>0.5/1000/10</f>
        <v>5E-05</v>
      </c>
      <c r="G8" s="20">
        <f t="shared" si="0"/>
        <v>0</v>
      </c>
      <c r="H8" s="20">
        <f t="shared" si="1"/>
        <v>0.10300303782261618</v>
      </c>
      <c r="I8" s="20">
        <f t="shared" si="2"/>
        <v>0</v>
      </c>
      <c r="J8" s="21">
        <f>H8/(2*PI())*360</f>
        <v>5.901639344262295</v>
      </c>
    </row>
    <row r="9" spans="1:10" ht="12.75">
      <c r="A9" s="3">
        <f>1*1000</f>
        <v>1000</v>
      </c>
      <c r="B9" s="1">
        <f>10*0.1/1000</f>
        <v>0.001</v>
      </c>
      <c r="C9" s="1">
        <f>4*0.2</f>
        <v>0.8</v>
      </c>
      <c r="D9" s="1">
        <f>0.2/10</f>
        <v>0.02</v>
      </c>
      <c r="E9" s="1">
        <f>0.2*50/1000/1000</f>
        <v>1E-05</v>
      </c>
      <c r="F9" s="1">
        <f>50/1000/1000/10</f>
        <v>5E-06</v>
      </c>
      <c r="G9" s="20">
        <f t="shared" si="0"/>
        <v>0.06283185307179587</v>
      </c>
      <c r="H9" s="20">
        <f t="shared" si="1"/>
        <v>0.031415926535897934</v>
      </c>
      <c r="I9" s="20">
        <f t="shared" si="2"/>
        <v>3.6</v>
      </c>
      <c r="J9" s="21">
        <f>H9/(2*PI())*360</f>
        <v>1.8</v>
      </c>
    </row>
    <row r="10" spans="1:10" ht="12.75">
      <c r="A10" s="3">
        <f>10*1000</f>
        <v>10000</v>
      </c>
      <c r="B10" s="1">
        <f>10*10/1000/1000</f>
        <v>0.0001</v>
      </c>
      <c r="C10" s="1">
        <f>3*0.2</f>
        <v>0.6000000000000001</v>
      </c>
      <c r="D10" s="1">
        <f>0.2/10</f>
        <v>0.02</v>
      </c>
      <c r="E10" s="1">
        <f>2*10/1000/1000</f>
        <v>2E-05</v>
      </c>
      <c r="F10" s="1">
        <f>10/1000/1000/10</f>
        <v>1.0000000000000002E-06</v>
      </c>
      <c r="G10" s="20">
        <f t="shared" si="0"/>
        <v>1.2566370614359172</v>
      </c>
      <c r="H10" s="20">
        <f t="shared" si="1"/>
        <v>0.06283185307179587</v>
      </c>
      <c r="I10" s="20">
        <f t="shared" si="2"/>
        <v>72</v>
      </c>
      <c r="J10" s="21">
        <f>H10/(2*PI())*360</f>
        <v>3.6</v>
      </c>
    </row>
    <row r="11" spans="1:10" ht="12.75">
      <c r="A11" s="4">
        <f>100*1000</f>
        <v>100000</v>
      </c>
      <c r="B11" s="2">
        <f>10*1/1000/1000</f>
        <v>1E-05</v>
      </c>
      <c r="C11" s="2">
        <f>3*50/1000</f>
        <v>0.15</v>
      </c>
      <c r="D11" s="2">
        <f>50/1000/10</f>
        <v>0.005</v>
      </c>
      <c r="E11" s="2">
        <f>1*1/1000/1000</f>
        <v>1E-06</v>
      </c>
      <c r="F11" s="2">
        <f>1/1000/1000/10</f>
        <v>1E-07</v>
      </c>
      <c r="G11" s="22">
        <f t="shared" si="0"/>
        <v>0.6283185307179586</v>
      </c>
      <c r="H11" s="22">
        <f t="shared" si="1"/>
        <v>0.06283185307179585</v>
      </c>
      <c r="I11" s="22">
        <f t="shared" si="2"/>
        <v>36</v>
      </c>
      <c r="J11" s="23">
        <f>H11/(2*PI())*360</f>
        <v>3.5999999999999996</v>
      </c>
    </row>
  </sheetData>
  <mergeCells count="1"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Ludit - KULeuven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s0110779</dc:creator>
  <cp:keywords/>
  <dc:description/>
  <cp:lastModifiedBy>s0110779</cp:lastModifiedBy>
  <cp:lastPrinted>2008-02-15T16:48:50Z</cp:lastPrinted>
  <dcterms:created xsi:type="dcterms:W3CDTF">2008-02-15T16:17:25Z</dcterms:created>
  <dcterms:modified xsi:type="dcterms:W3CDTF">2008-02-18T08:37:24Z</dcterms:modified>
  <cp:category/>
  <cp:version/>
  <cp:contentType/>
  <cp:contentStatus/>
</cp:coreProperties>
</file>