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45" windowWidth="14985" windowHeight="7005" activeTab="0"/>
  </bookViews>
  <sheets>
    <sheet name="LOG(N)-LOG(r)" sheetId="1" r:id="rId1"/>
    <sheet name="Afstandsafhankelijkheid" sheetId="2" r:id="rId2"/>
    <sheet name="ln(F(d)F(0))-d" sheetId="3" r:id="rId3"/>
    <sheet name="Absorbtiecoëfficiënt" sheetId="4" r:id="rId4"/>
  </sheets>
  <definedNames/>
  <calcPr fullCalcOnLoad="1"/>
</workbook>
</file>

<file path=xl/sharedStrings.xml><?xml version="1.0" encoding="utf-8"?>
<sst xmlns="http://schemas.openxmlformats.org/spreadsheetml/2006/main" count="37" uniqueCount="31">
  <si>
    <t>Afstandsafhankelijkheid</t>
  </si>
  <si>
    <t>counts (#)</t>
  </si>
  <si>
    <t>Absorbtiecoëfficiënt</t>
  </si>
  <si>
    <t>pre-meting counts/time
(#/s)</t>
  </si>
  <si>
    <t>post-meting counts/time
(#/s)</t>
  </si>
  <si>
    <t># plaatjes</t>
  </si>
  <si>
    <t>r (mm)
± 1</t>
  </si>
  <si>
    <t>time (s)
± 0,1</t>
  </si>
  <si>
    <r>
      <t>Δf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 xml:space="preserve">
(#/s)</t>
    </r>
  </si>
  <si>
    <r>
      <t>f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 xml:space="preserve">
(#/s)</t>
    </r>
  </si>
  <si>
    <r>
      <t>counts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(#)</t>
    </r>
  </si>
  <si>
    <r>
      <t>time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(s)
± 0,1</t>
    </r>
  </si>
  <si>
    <r>
      <t>counts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(#)</t>
    </r>
  </si>
  <si>
    <r>
      <t>time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(s)
± 0,1</t>
    </r>
  </si>
  <si>
    <r>
      <t>f</t>
    </r>
    <r>
      <rPr>
        <b/>
        <vertAlign val="subscript"/>
        <sz val="10"/>
        <rFont val="Arial"/>
        <family val="2"/>
      </rPr>
      <t>tot</t>
    </r>
    <r>
      <rPr>
        <b/>
        <sz val="10"/>
        <rFont val="Arial"/>
        <family val="2"/>
      </rPr>
      <t xml:space="preserve">
(#/s)</t>
    </r>
  </si>
  <si>
    <r>
      <t>Δf</t>
    </r>
    <r>
      <rPr>
        <b/>
        <vertAlign val="subscript"/>
        <sz val="10"/>
        <rFont val="Arial"/>
        <family val="2"/>
      </rPr>
      <t>tot</t>
    </r>
    <r>
      <rPr>
        <b/>
        <sz val="10"/>
        <rFont val="Arial"/>
        <family val="2"/>
      </rPr>
      <t xml:space="preserve">
(#/s)</t>
    </r>
  </si>
  <si>
    <t>count (#)</t>
  </si>
  <si>
    <r>
      <t>r</t>
    </r>
    <r>
      <rPr>
        <sz val="11"/>
        <rFont val="Times New Roman"/>
        <family val="1"/>
      </rPr>
      <t xml:space="preserve"> = afstand van radioactief bron (</t>
    </r>
    <r>
      <rPr>
        <vertAlign val="superscript"/>
        <sz val="11"/>
        <rFont val="Times New Roman"/>
        <family val="1"/>
      </rPr>
      <t>137</t>
    </r>
    <r>
      <rPr>
        <sz val="11"/>
        <rFont val="Times New Roman"/>
        <family val="1"/>
      </rPr>
      <t>Cs) tot de scintillatie detector</t>
    </r>
  </si>
  <si>
    <r>
      <t>count</t>
    </r>
    <r>
      <rPr>
        <sz val="11"/>
        <rFont val="Times New Roman"/>
        <family val="1"/>
      </rPr>
      <t xml:space="preserve"> = aantal tellingen (scintillatie detector)</t>
    </r>
  </si>
  <si>
    <r>
      <t>time</t>
    </r>
    <r>
      <rPr>
        <sz val="11"/>
        <rFont val="Times New Roman"/>
        <family val="1"/>
      </rPr>
      <t xml:space="preserve"> = opnametijd</t>
    </r>
  </si>
  <si>
    <r>
      <t>f</t>
    </r>
    <r>
      <rPr>
        <b/>
        <vertAlign val="subscript"/>
        <sz val="11"/>
        <rFont val="Times New Roman"/>
        <family val="1"/>
      </rPr>
      <t>tot</t>
    </r>
    <r>
      <rPr>
        <sz val="11"/>
        <rFont val="Times New Roman"/>
        <family val="1"/>
      </rPr>
      <t xml:space="preserve"> = counts/time</t>
    </r>
  </si>
  <si>
    <r>
      <t>f</t>
    </r>
    <r>
      <rPr>
        <b/>
        <vertAlign val="subscript"/>
        <sz val="11"/>
        <rFont val="Times New Roman"/>
        <family val="1"/>
      </rPr>
      <t>n</t>
    </r>
    <r>
      <rPr>
        <sz val="11"/>
        <rFont val="Times New Roman"/>
        <family val="1"/>
      </rPr>
      <t xml:space="preserve"> = (counts – achtergrondstralinggemiddelde)/time</t>
    </r>
  </si>
  <si>
    <t>Δftot, Δfn = de absolute fouten</t>
  </si>
  <si>
    <r>
      <t>LOG(f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) (#/s)</t>
    </r>
  </si>
  <si>
    <t>LOG(r) (mm)</t>
  </si>
  <si>
    <r>
      <t>(f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(#))/f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(0)</t>
    </r>
  </si>
  <si>
    <r>
      <t>f</t>
    </r>
    <r>
      <rPr>
        <vertAlign val="subscript"/>
        <sz val="10"/>
        <rFont val="Arial"/>
        <family val="2"/>
      </rPr>
      <t>background</t>
    </r>
    <r>
      <rPr>
        <sz val="10"/>
        <rFont val="Arial"/>
        <family val="0"/>
      </rPr>
      <t xml:space="preserve">
(#/s)</t>
    </r>
  </si>
  <si>
    <r>
      <t>counts</t>
    </r>
    <r>
      <rPr>
        <vertAlign val="subscript"/>
        <sz val="10"/>
        <rFont val="Arial"/>
        <family val="2"/>
      </rPr>
      <t>background</t>
    </r>
    <r>
      <rPr>
        <sz val="10"/>
        <rFont val="Arial"/>
        <family val="0"/>
      </rPr>
      <t xml:space="preserve"> (#)</t>
    </r>
  </si>
  <si>
    <t>d</t>
  </si>
  <si>
    <t>d plaatje =</t>
  </si>
  <si>
    <r>
      <t>ln((f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(#))/f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(0))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</si>
</sst>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bscript"/>
      <sz val="11"/>
      <name val="Times New Roman"/>
      <family val="1"/>
    </font>
    <font>
      <vertAlign val="superscript"/>
      <sz val="10"/>
      <name val="Arial"/>
      <family val="0"/>
    </font>
    <font>
      <b/>
      <sz val="12"/>
      <name val="Arial"/>
      <family val="0"/>
    </font>
    <font>
      <b/>
      <vertAlign val="sub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>
      <alignment/>
    </xf>
    <xf numFmtId="0" fontId="0" fillId="0" borderId="2" xfId="0" applyFill="1" applyBorder="1" applyAlignment="1">
      <alignment/>
    </xf>
    <xf numFmtId="2" fontId="0" fillId="0" borderId="2" xfId="0" applyNumberFormat="1" applyFill="1" applyBorder="1" applyAlignment="1">
      <alignment/>
    </xf>
    <xf numFmtId="0" fontId="0" fillId="0" borderId="3" xfId="0" applyFill="1" applyBorder="1" applyAlignment="1">
      <alignment/>
    </xf>
    <xf numFmtId="2" fontId="0" fillId="0" borderId="3" xfId="0" applyNumberFormat="1" applyFill="1" applyBorder="1" applyAlignment="1">
      <alignment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justify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5" xfId="0" applyFont="1" applyFill="1" applyBorder="1" applyAlignment="1">
      <alignment horizontal="center" wrapText="1"/>
    </xf>
    <xf numFmtId="0" fontId="0" fillId="0" borderId="5" xfId="0" applyBorder="1" applyAlignment="1">
      <alignment/>
    </xf>
    <xf numFmtId="168" fontId="0" fillId="0" borderId="1" xfId="0" applyNumberFormat="1" applyFill="1" applyBorder="1" applyAlignment="1">
      <alignment/>
    </xf>
    <xf numFmtId="168" fontId="0" fillId="0" borderId="2" xfId="0" applyNumberFormat="1" applyFill="1" applyBorder="1" applyAlignment="1">
      <alignment/>
    </xf>
    <xf numFmtId="168" fontId="0" fillId="0" borderId="3" xfId="0" applyNumberForma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Log-Log grafiek van f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n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als functie van afstand (r)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LOG(f_n)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forward val="0.5"/>
            <c:backward val="0.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Afstandsafhankelijkheid!$O$3:$O$12</c:f>
              <c:numCache>
                <c:ptCount val="10"/>
                <c:pt idx="0">
                  <c:v>2.60422605308447</c:v>
                </c:pt>
                <c:pt idx="1">
                  <c:v>1.792391689498254</c:v>
                </c:pt>
                <c:pt idx="2">
                  <c:v>1.6434526764861874</c:v>
                </c:pt>
                <c:pt idx="3">
                  <c:v>1.568201724066995</c:v>
                </c:pt>
                <c:pt idx="4">
                  <c:v>1.505149978319906</c:v>
                </c:pt>
                <c:pt idx="5">
                  <c:v>1.462397997898956</c:v>
                </c:pt>
                <c:pt idx="6">
                  <c:v>1.414973347970818</c:v>
                </c:pt>
                <c:pt idx="7">
                  <c:v>1.3979400086720377</c:v>
                </c:pt>
                <c:pt idx="8">
                  <c:v>1.3617278360175928</c:v>
                </c:pt>
                <c:pt idx="9">
                  <c:v>1.3424226808222062</c:v>
                </c:pt>
              </c:numCache>
            </c:numRef>
          </c:xVal>
          <c:yVal>
            <c:numRef>
              <c:f>Afstandsafhankelijkheid!$N$3:$N$12</c:f>
              <c:numCache>
                <c:ptCount val="10"/>
                <c:pt idx="0">
                  <c:v>-0.5456288057519854</c:v>
                </c:pt>
                <c:pt idx="1">
                  <c:v>0.8999114876477513</c:v>
                </c:pt>
                <c:pt idx="2">
                  <c:v>1.1380726750097439</c:v>
                </c:pt>
                <c:pt idx="3">
                  <c:v>1.2719656736642664</c:v>
                </c:pt>
                <c:pt idx="4">
                  <c:v>1.366569587112812</c:v>
                </c:pt>
                <c:pt idx="5">
                  <c:v>1.4180058065479773</c:v>
                </c:pt>
                <c:pt idx="6">
                  <c:v>1.4665406985386102</c:v>
                </c:pt>
                <c:pt idx="7">
                  <c:v>1.500765573141436</c:v>
                </c:pt>
                <c:pt idx="8">
                  <c:v>1.5453461882353907</c:v>
                </c:pt>
                <c:pt idx="9">
                  <c:v>1.571632918797947</c:v>
                </c:pt>
              </c:numCache>
            </c:numRef>
          </c:yVal>
          <c:smooth val="0"/>
        </c:ser>
        <c:axId val="45663586"/>
        <c:axId val="8319091"/>
      </c:scatterChart>
      <c:valAx>
        <c:axId val="45663586"/>
        <c:scaling>
          <c:orientation val="minMax"/>
          <c:max val="2.8"/>
          <c:min val="1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Log(r)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319091"/>
        <c:crosses val="autoZero"/>
        <c:crossBetween val="midCat"/>
        <c:dispUnits/>
      </c:valAx>
      <c:valAx>
        <c:axId val="8319091"/>
        <c:scaling>
          <c:orientation val="minMax"/>
          <c:max val="2.5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Log(f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63586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ln(N(d)/N(0)) tegenover 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ln(N(d)/N(0)) Meetpunten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forward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Absorbtiecoëfficiënt!$L$3:$L$8</c:f>
              <c:numCache>
                <c:ptCount val="6"/>
                <c:pt idx="0">
                  <c:v>0</c:v>
                </c:pt>
                <c:pt idx="1">
                  <c:v>0.8</c:v>
                </c:pt>
                <c:pt idx="2">
                  <c:v>1.6</c:v>
                </c:pt>
                <c:pt idx="3">
                  <c:v>2.4000000000000004</c:v>
                </c:pt>
                <c:pt idx="4">
                  <c:v>3.2</c:v>
                </c:pt>
              </c:numCache>
            </c:numRef>
          </c:xVal>
          <c:yVal>
            <c:numRef>
              <c:f>Absorbtiecoëfficiënt!$M$3:$M$8</c:f>
              <c:numCache>
                <c:ptCount val="6"/>
                <c:pt idx="0">
                  <c:v>0</c:v>
                </c:pt>
                <c:pt idx="1">
                  <c:v>-0.0032608809781584937</c:v>
                </c:pt>
                <c:pt idx="2">
                  <c:v>-0.1574424704108265</c:v>
                </c:pt>
                <c:pt idx="3">
                  <c:v>-0.29566731938429075</c:v>
                </c:pt>
                <c:pt idx="4">
                  <c:v>-0.6013040229053994</c:v>
                </c:pt>
              </c:numCache>
            </c:numRef>
          </c:yVal>
          <c:smooth val="0"/>
        </c:ser>
        <c:axId val="7762956"/>
        <c:axId val="2757741"/>
      </c:scatterChart>
      <c:valAx>
        <c:axId val="7762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7741"/>
        <c:crosses val="autoZero"/>
        <c:crossBetween val="midCat"/>
        <c:dispUnits/>
      </c:valAx>
      <c:valAx>
        <c:axId val="2757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ln(N(d)/N(0))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629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5" right="0.75" top="1" bottom="1" header="0.5" footer="0.5"/>
  <pageSetup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O1" sqref="O1"/>
    </sheetView>
  </sheetViews>
  <sheetFormatPr defaultColWidth="9.140625" defaultRowHeight="12.75"/>
  <cols>
    <col min="2" max="2" width="10.7109375" style="0" hidden="1" customWidth="1"/>
    <col min="3" max="3" width="0" style="0" hidden="1" customWidth="1"/>
    <col min="4" max="4" width="10.7109375" style="0" hidden="1" customWidth="1"/>
    <col min="5" max="6" width="8.7109375" style="0" customWidth="1"/>
    <col min="7" max="7" width="11.00390625" style="0" hidden="1" customWidth="1"/>
    <col min="8" max="8" width="0" style="0" hidden="1" customWidth="1"/>
    <col min="9" max="9" width="10.7109375" style="0" hidden="1" customWidth="1"/>
    <col min="10" max="13" width="6.7109375" style="0" customWidth="1"/>
  </cols>
  <sheetData>
    <row r="1" spans="1:13" ht="18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5" ht="33" customHeight="1">
      <c r="A2" s="19" t="s">
        <v>6</v>
      </c>
      <c r="B2" s="20" t="s">
        <v>10</v>
      </c>
      <c r="C2" s="20" t="s">
        <v>11</v>
      </c>
      <c r="D2" s="20" t="s">
        <v>3</v>
      </c>
      <c r="E2" s="21" t="s">
        <v>16</v>
      </c>
      <c r="F2" s="22" t="s">
        <v>7</v>
      </c>
      <c r="G2" s="22" t="s">
        <v>12</v>
      </c>
      <c r="H2" s="22" t="s">
        <v>13</v>
      </c>
      <c r="I2" s="22" t="s">
        <v>4</v>
      </c>
      <c r="J2" s="22" t="s">
        <v>14</v>
      </c>
      <c r="K2" s="22" t="s">
        <v>15</v>
      </c>
      <c r="L2" s="22" t="s">
        <v>9</v>
      </c>
      <c r="M2" s="22" t="s">
        <v>8</v>
      </c>
      <c r="N2" s="22" t="s">
        <v>23</v>
      </c>
      <c r="O2" s="19" t="s">
        <v>24</v>
      </c>
    </row>
    <row r="3" spans="1:15" ht="12.75">
      <c r="A3" s="2">
        <v>402</v>
      </c>
      <c r="B3" s="3">
        <v>744</v>
      </c>
      <c r="C3" s="3">
        <v>300</v>
      </c>
      <c r="D3" s="3">
        <f aca="true" t="shared" si="0" ref="D3:D12">B3/C3</f>
        <v>2.48</v>
      </c>
      <c r="E3" s="11">
        <v>2609</v>
      </c>
      <c r="F3" s="11">
        <v>797.5</v>
      </c>
      <c r="G3" s="11">
        <v>2064</v>
      </c>
      <c r="H3" s="11">
        <v>590.8</v>
      </c>
      <c r="I3" s="12">
        <f aca="true" t="shared" si="1" ref="I3:I12">G3/H3</f>
        <v>3.4935680433310767</v>
      </c>
      <c r="J3" s="12">
        <f aca="true" t="shared" si="2" ref="J3:J12">E3/F3</f>
        <v>3.2714733542319747</v>
      </c>
      <c r="K3" s="12">
        <f aca="true" t="shared" si="3" ref="K3:K12">(0.1/F3)*J3</f>
        <v>0.0004102160945745423</v>
      </c>
      <c r="L3" s="12">
        <f aca="true" t="shared" si="4" ref="L3:L12">J3-(D3+I3)/2</f>
        <v>0.28468933256643636</v>
      </c>
      <c r="M3" s="12">
        <f aca="true" t="shared" si="5" ref="M3:M12">SQRT(K3^2+((((0.1/C3)*B3/2))^2)+((((0.1/H3)*G3/2))^2))</f>
        <v>0.21421650837576586</v>
      </c>
      <c r="N3" s="23">
        <f>LOG(L3)</f>
        <v>-0.5456288057519854</v>
      </c>
      <c r="O3" s="2">
        <f>LOG(A3)</f>
        <v>2.60422605308447</v>
      </c>
    </row>
    <row r="4" spans="1:15" ht="12.75">
      <c r="A4" s="4">
        <v>62</v>
      </c>
      <c r="B4" s="5">
        <v>744</v>
      </c>
      <c r="C4" s="5">
        <v>300</v>
      </c>
      <c r="D4" s="5">
        <f t="shared" si="0"/>
        <v>2.48</v>
      </c>
      <c r="E4" s="13">
        <v>4414</v>
      </c>
      <c r="F4" s="13">
        <v>403.9</v>
      </c>
      <c r="G4" s="13">
        <v>2064</v>
      </c>
      <c r="H4" s="13">
        <v>590.8</v>
      </c>
      <c r="I4" s="14">
        <f t="shared" si="1"/>
        <v>3.4935680433310767</v>
      </c>
      <c r="J4" s="14">
        <f t="shared" si="2"/>
        <v>10.928447635553356</v>
      </c>
      <c r="K4" s="14">
        <f t="shared" si="3"/>
        <v>0.0027057310313328437</v>
      </c>
      <c r="L4" s="14">
        <f t="shared" si="4"/>
        <v>7.941663613887817</v>
      </c>
      <c r="M4" s="14">
        <f t="shared" si="5"/>
        <v>0.2142332027578224</v>
      </c>
      <c r="N4" s="24">
        <f aca="true" t="shared" si="6" ref="N4:N12">LOG(L4)</f>
        <v>0.8999114876477513</v>
      </c>
      <c r="O4" s="4">
        <f aca="true" t="shared" si="7" ref="O4:O12">LOG(A4)</f>
        <v>1.792391689498254</v>
      </c>
    </row>
    <row r="5" spans="1:15" ht="12.75">
      <c r="A5" s="4">
        <v>44</v>
      </c>
      <c r="B5" s="5">
        <v>744</v>
      </c>
      <c r="C5" s="5">
        <v>300</v>
      </c>
      <c r="D5" s="5">
        <f t="shared" si="0"/>
        <v>2.48</v>
      </c>
      <c r="E5" s="13">
        <v>5591</v>
      </c>
      <c r="F5" s="13">
        <v>334.2</v>
      </c>
      <c r="G5" s="13">
        <v>2064</v>
      </c>
      <c r="H5" s="13">
        <v>590.8</v>
      </c>
      <c r="I5" s="14">
        <f t="shared" si="1"/>
        <v>3.4935680433310767</v>
      </c>
      <c r="J5" s="14">
        <f t="shared" si="2"/>
        <v>16.72950329144225</v>
      </c>
      <c r="K5" s="14">
        <f t="shared" si="3"/>
        <v>0.0050058358143154555</v>
      </c>
      <c r="L5" s="14">
        <f t="shared" si="4"/>
        <v>13.74271926977671</v>
      </c>
      <c r="M5" s="14">
        <f t="shared" si="5"/>
        <v>0.21427459619763656</v>
      </c>
      <c r="N5" s="24">
        <f t="shared" si="6"/>
        <v>1.1380726750097439</v>
      </c>
      <c r="O5" s="4">
        <f t="shared" si="7"/>
        <v>1.6434526764861874</v>
      </c>
    </row>
    <row r="6" spans="1:15" ht="12.75">
      <c r="A6" s="4">
        <v>37</v>
      </c>
      <c r="B6" s="5">
        <v>744</v>
      </c>
      <c r="C6" s="5">
        <v>300</v>
      </c>
      <c r="D6" s="5">
        <f t="shared" si="0"/>
        <v>2.48</v>
      </c>
      <c r="E6" s="13">
        <v>3692</v>
      </c>
      <c r="F6" s="13">
        <v>170.2</v>
      </c>
      <c r="G6" s="13">
        <v>2064</v>
      </c>
      <c r="H6" s="13">
        <v>590.8</v>
      </c>
      <c r="I6" s="14">
        <f t="shared" si="1"/>
        <v>3.4935680433310767</v>
      </c>
      <c r="J6" s="14">
        <f t="shared" si="2"/>
        <v>21.692126909518215</v>
      </c>
      <c r="K6" s="14">
        <f t="shared" si="3"/>
        <v>0.012745080440374982</v>
      </c>
      <c r="L6" s="14">
        <f t="shared" si="4"/>
        <v>18.705342887852677</v>
      </c>
      <c r="M6" s="14">
        <f t="shared" si="5"/>
        <v>0.21459492365592425</v>
      </c>
      <c r="N6" s="24">
        <f t="shared" si="6"/>
        <v>1.2719656736642664</v>
      </c>
      <c r="O6" s="4">
        <f t="shared" si="7"/>
        <v>1.568201724066995</v>
      </c>
    </row>
    <row r="7" spans="1:15" ht="12.75">
      <c r="A7" s="4">
        <v>32</v>
      </c>
      <c r="B7" s="5">
        <v>744</v>
      </c>
      <c r="C7" s="5">
        <v>300</v>
      </c>
      <c r="D7" s="5">
        <f t="shared" si="0"/>
        <v>2.48</v>
      </c>
      <c r="E7" s="13">
        <v>2446</v>
      </c>
      <c r="F7" s="13">
        <v>93.2</v>
      </c>
      <c r="G7" s="13">
        <v>2064</v>
      </c>
      <c r="H7" s="13">
        <v>590.8</v>
      </c>
      <c r="I7" s="14">
        <f t="shared" si="1"/>
        <v>3.4935680433310767</v>
      </c>
      <c r="J7" s="14">
        <f t="shared" si="2"/>
        <v>26.244635193133046</v>
      </c>
      <c r="K7" s="14">
        <f t="shared" si="3"/>
        <v>0.028159479820958205</v>
      </c>
      <c r="L7" s="14">
        <f t="shared" si="4"/>
        <v>23.257851171467507</v>
      </c>
      <c r="M7" s="14">
        <f t="shared" si="5"/>
        <v>0.21605902084210063</v>
      </c>
      <c r="N7" s="24">
        <f t="shared" si="6"/>
        <v>1.366569587112812</v>
      </c>
      <c r="O7" s="4">
        <f t="shared" si="7"/>
        <v>1.505149978319906</v>
      </c>
    </row>
    <row r="8" spans="1:15" ht="12.75">
      <c r="A8" s="4">
        <v>29</v>
      </c>
      <c r="B8" s="5">
        <v>744</v>
      </c>
      <c r="C8" s="5">
        <v>300</v>
      </c>
      <c r="D8" s="5">
        <f t="shared" si="0"/>
        <v>2.48</v>
      </c>
      <c r="E8" s="13">
        <v>7406</v>
      </c>
      <c r="F8" s="13">
        <v>253.9</v>
      </c>
      <c r="G8" s="13">
        <v>2064</v>
      </c>
      <c r="H8" s="13">
        <v>590.8</v>
      </c>
      <c r="I8" s="14">
        <f t="shared" si="1"/>
        <v>3.4935680433310767</v>
      </c>
      <c r="J8" s="14">
        <f t="shared" si="2"/>
        <v>29.168964159117763</v>
      </c>
      <c r="K8" s="14">
        <f t="shared" si="3"/>
        <v>0.011488367136320506</v>
      </c>
      <c r="L8" s="14">
        <f t="shared" si="4"/>
        <v>26.182180137452224</v>
      </c>
      <c r="M8" s="14">
        <f t="shared" si="5"/>
        <v>0.21452395382082443</v>
      </c>
      <c r="N8" s="24">
        <f t="shared" si="6"/>
        <v>1.4180058065479773</v>
      </c>
      <c r="O8" s="4">
        <f t="shared" si="7"/>
        <v>1.462397997898956</v>
      </c>
    </row>
    <row r="9" spans="1:15" ht="12.75">
      <c r="A9" s="4">
        <v>26</v>
      </c>
      <c r="B9" s="5">
        <v>744</v>
      </c>
      <c r="C9" s="5">
        <v>300</v>
      </c>
      <c r="D9" s="5">
        <f t="shared" si="0"/>
        <v>2.48</v>
      </c>
      <c r="E9" s="13">
        <v>3120</v>
      </c>
      <c r="F9" s="13">
        <v>96.7</v>
      </c>
      <c r="G9" s="13">
        <v>2064</v>
      </c>
      <c r="H9" s="13">
        <v>590.8</v>
      </c>
      <c r="I9" s="14">
        <f t="shared" si="1"/>
        <v>3.4935680433310767</v>
      </c>
      <c r="J9" s="14">
        <f t="shared" si="2"/>
        <v>32.264736297828335</v>
      </c>
      <c r="K9" s="14">
        <f t="shared" si="3"/>
        <v>0.033365807960525684</v>
      </c>
      <c r="L9" s="14">
        <f t="shared" si="4"/>
        <v>29.277952276162797</v>
      </c>
      <c r="M9" s="14">
        <f t="shared" si="5"/>
        <v>0.21679903441740464</v>
      </c>
      <c r="N9" s="24">
        <f t="shared" si="6"/>
        <v>1.4665406985386102</v>
      </c>
      <c r="O9" s="4">
        <f t="shared" si="7"/>
        <v>1.414973347970818</v>
      </c>
    </row>
    <row r="10" spans="1:15" ht="12.75">
      <c r="A10" s="4">
        <v>25</v>
      </c>
      <c r="B10" s="5">
        <v>744</v>
      </c>
      <c r="C10" s="5">
        <v>300</v>
      </c>
      <c r="D10" s="5">
        <f t="shared" si="0"/>
        <v>2.48</v>
      </c>
      <c r="E10" s="13">
        <v>3522</v>
      </c>
      <c r="F10" s="13">
        <v>101.6</v>
      </c>
      <c r="G10" s="13">
        <v>2064</v>
      </c>
      <c r="H10" s="13">
        <v>590.8</v>
      </c>
      <c r="I10" s="14">
        <f t="shared" si="1"/>
        <v>3.4935680433310767</v>
      </c>
      <c r="J10" s="14">
        <f t="shared" si="2"/>
        <v>34.66535433070867</v>
      </c>
      <c r="K10" s="14">
        <f t="shared" si="3"/>
        <v>0.03411944323888649</v>
      </c>
      <c r="L10" s="14">
        <f t="shared" si="4"/>
        <v>31.678570309043128</v>
      </c>
      <c r="M10" s="14">
        <f t="shared" si="5"/>
        <v>0.21691629858171543</v>
      </c>
      <c r="N10" s="24">
        <f t="shared" si="6"/>
        <v>1.500765573141436</v>
      </c>
      <c r="O10" s="4">
        <f t="shared" si="7"/>
        <v>1.3979400086720377</v>
      </c>
    </row>
    <row r="11" spans="1:15" ht="12.75">
      <c r="A11" s="4">
        <v>23</v>
      </c>
      <c r="B11" s="5">
        <v>744</v>
      </c>
      <c r="C11" s="5">
        <v>300</v>
      </c>
      <c r="D11" s="5">
        <f t="shared" si="0"/>
        <v>2.48</v>
      </c>
      <c r="E11" s="13">
        <v>7877</v>
      </c>
      <c r="F11" s="13">
        <v>206.8</v>
      </c>
      <c r="G11" s="13">
        <v>2064</v>
      </c>
      <c r="H11" s="13">
        <v>590.8</v>
      </c>
      <c r="I11" s="14">
        <f t="shared" si="1"/>
        <v>3.4935680433310767</v>
      </c>
      <c r="J11" s="14">
        <f t="shared" si="2"/>
        <v>38.08994197292069</v>
      </c>
      <c r="K11" s="14">
        <f t="shared" si="3"/>
        <v>0.018418734029458747</v>
      </c>
      <c r="L11" s="14">
        <f t="shared" si="4"/>
        <v>35.103157951255156</v>
      </c>
      <c r="M11" s="14">
        <f t="shared" si="5"/>
        <v>0.21500649745230552</v>
      </c>
      <c r="N11" s="24">
        <f t="shared" si="6"/>
        <v>1.5453461882353907</v>
      </c>
      <c r="O11" s="4">
        <f t="shared" si="7"/>
        <v>1.3617278360175928</v>
      </c>
    </row>
    <row r="12" spans="1:15" ht="12.75">
      <c r="A12" s="6">
        <v>22</v>
      </c>
      <c r="B12" s="7">
        <v>744</v>
      </c>
      <c r="C12" s="7">
        <v>300</v>
      </c>
      <c r="D12" s="7">
        <f t="shared" si="0"/>
        <v>2.48</v>
      </c>
      <c r="E12" s="15">
        <v>10348</v>
      </c>
      <c r="F12" s="15">
        <v>256.9</v>
      </c>
      <c r="G12" s="15">
        <v>2064</v>
      </c>
      <c r="H12" s="15">
        <v>590.8</v>
      </c>
      <c r="I12" s="16">
        <f t="shared" si="1"/>
        <v>3.4935680433310767</v>
      </c>
      <c r="J12" s="16">
        <f t="shared" si="2"/>
        <v>40.28026469443363</v>
      </c>
      <c r="K12" s="16">
        <f t="shared" si="3"/>
        <v>0.015679355661515623</v>
      </c>
      <c r="L12" s="16">
        <f t="shared" si="4"/>
        <v>37.2934806727681</v>
      </c>
      <c r="M12" s="16">
        <f t="shared" si="5"/>
        <v>0.21478916727204989</v>
      </c>
      <c r="N12" s="25">
        <f t="shared" si="6"/>
        <v>1.571632918797947</v>
      </c>
      <c r="O12" s="6">
        <f t="shared" si="7"/>
        <v>1.3424226808222062</v>
      </c>
    </row>
    <row r="13" ht="12.75">
      <c r="F13" s="1"/>
    </row>
    <row r="15" ht="18">
      <c r="A15" s="17" t="s">
        <v>17</v>
      </c>
    </row>
    <row r="16" ht="15">
      <c r="A16" s="17" t="s">
        <v>18</v>
      </c>
    </row>
    <row r="17" ht="15">
      <c r="A17" s="17" t="s">
        <v>19</v>
      </c>
    </row>
    <row r="18" ht="17.25">
      <c r="A18" s="17" t="s">
        <v>20</v>
      </c>
    </row>
    <row r="19" ht="17.25">
      <c r="A19" s="17" t="s">
        <v>21</v>
      </c>
    </row>
    <row r="20" ht="11.25" customHeight="1">
      <c r="A20" s="18" t="s">
        <v>22</v>
      </c>
    </row>
    <row r="24" spans="1:2" ht="12.75">
      <c r="A24" s="2">
        <v>402</v>
      </c>
      <c r="B24" s="12">
        <v>0.28468933256643636</v>
      </c>
    </row>
    <row r="25" spans="1:2" ht="12.75">
      <c r="A25" s="4">
        <v>62</v>
      </c>
      <c r="B25" s="14">
        <v>7.941663613887817</v>
      </c>
    </row>
    <row r="26" spans="1:2" ht="12.75">
      <c r="A26" s="4">
        <v>44</v>
      </c>
      <c r="B26" s="14">
        <v>13.74271926977671</v>
      </c>
    </row>
    <row r="27" spans="1:2" ht="12.75">
      <c r="A27" s="4">
        <v>37</v>
      </c>
      <c r="B27" s="14">
        <v>18.705342887852677</v>
      </c>
    </row>
    <row r="28" spans="1:2" ht="12.75">
      <c r="A28" s="4">
        <v>32</v>
      </c>
      <c r="B28" s="14">
        <v>23.257851171467507</v>
      </c>
    </row>
    <row r="29" spans="1:2" ht="12.75">
      <c r="A29" s="4">
        <v>29</v>
      </c>
      <c r="B29" s="14">
        <v>26.182180137452224</v>
      </c>
    </row>
    <row r="30" spans="1:2" ht="12.75">
      <c r="A30" s="4">
        <v>26</v>
      </c>
      <c r="B30" s="14">
        <v>29.277952276162797</v>
      </c>
    </row>
    <row r="31" spans="1:2" ht="12.75">
      <c r="A31" s="4">
        <v>25</v>
      </c>
      <c r="B31" s="14">
        <v>31.678570309043128</v>
      </c>
    </row>
    <row r="32" spans="1:2" ht="12.75">
      <c r="A32" s="4">
        <v>23</v>
      </c>
      <c r="B32" s="14">
        <v>35.103157951255156</v>
      </c>
    </row>
    <row r="33" spans="1:2" ht="12.75">
      <c r="A33" s="6">
        <v>22</v>
      </c>
      <c r="B33" s="16">
        <v>37.2934806727681</v>
      </c>
    </row>
  </sheetData>
  <mergeCells count="1">
    <mergeCell ref="A1:M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I22" sqref="I22"/>
    </sheetView>
  </sheetViews>
  <sheetFormatPr defaultColWidth="9.140625" defaultRowHeight="12.75"/>
  <cols>
    <col min="1" max="1" width="9.00390625" style="0" bestFit="1" customWidth="1"/>
    <col min="3" max="3" width="7.28125" style="0" bestFit="1" customWidth="1"/>
    <col min="4" max="4" width="8.28125" style="0" bestFit="1" customWidth="1"/>
    <col min="5" max="5" width="9.57421875" style="0" bestFit="1" customWidth="1"/>
    <col min="6" max="6" width="7.57421875" style="0" bestFit="1" customWidth="1"/>
    <col min="7" max="10" width="6.7109375" style="0" customWidth="1"/>
    <col min="11" max="11" width="9.8515625" style="0" bestFit="1" customWidth="1"/>
  </cols>
  <sheetData>
    <row r="1" spans="1:11" ht="12.75">
      <c r="A1" s="37" t="s">
        <v>2</v>
      </c>
      <c r="B1" s="35"/>
      <c r="C1" s="35"/>
      <c r="D1" s="35"/>
      <c r="E1" s="35"/>
      <c r="F1" s="35"/>
      <c r="G1" s="35"/>
      <c r="H1" s="35"/>
      <c r="I1" s="35"/>
      <c r="J1" s="35"/>
      <c r="K1" s="38"/>
    </row>
    <row r="2" spans="1:13" ht="33.75" customHeight="1">
      <c r="A2" s="10" t="s">
        <v>5</v>
      </c>
      <c r="B2" s="10" t="s">
        <v>27</v>
      </c>
      <c r="C2" s="10" t="s">
        <v>7</v>
      </c>
      <c r="D2" s="10" t="s">
        <v>26</v>
      </c>
      <c r="E2" s="8" t="s">
        <v>1</v>
      </c>
      <c r="F2" s="9" t="s">
        <v>7</v>
      </c>
      <c r="G2" s="22" t="s">
        <v>14</v>
      </c>
      <c r="H2" s="22" t="s">
        <v>15</v>
      </c>
      <c r="I2" s="22" t="s">
        <v>9</v>
      </c>
      <c r="J2" s="22" t="s">
        <v>8</v>
      </c>
      <c r="K2" s="9" t="s">
        <v>25</v>
      </c>
      <c r="L2" s="27" t="s">
        <v>28</v>
      </c>
      <c r="M2" s="32" t="s">
        <v>30</v>
      </c>
    </row>
    <row r="3" spans="1:13" ht="12.75">
      <c r="A3" s="11">
        <v>0</v>
      </c>
      <c r="B3" s="11">
        <v>2064</v>
      </c>
      <c r="C3" s="11">
        <v>590.8</v>
      </c>
      <c r="D3" s="12">
        <f aca="true" t="shared" si="0" ref="D3:D8">B3/C3</f>
        <v>3.4935680433310767</v>
      </c>
      <c r="E3" s="11">
        <v>2044</v>
      </c>
      <c r="F3" s="11">
        <v>164</v>
      </c>
      <c r="G3" s="12">
        <f>E3/F3</f>
        <v>12.463414634146341</v>
      </c>
      <c r="H3" s="12">
        <f>(0.1/F3)*G3</f>
        <v>0.007599643069601428</v>
      </c>
      <c r="I3" s="12">
        <f>G3-D3</f>
        <v>8.969846590815264</v>
      </c>
      <c r="J3" s="12">
        <f>SQRT(H3^2+(((0.11/C3)*B3)^2))</f>
        <v>0.3843676214546867</v>
      </c>
      <c r="K3" s="29">
        <f aca="true" t="shared" si="1" ref="K3:K8">I3/$I$3</f>
        <v>1</v>
      </c>
      <c r="L3" s="28">
        <f>$B$11*A3</f>
        <v>0</v>
      </c>
      <c r="M3" s="33">
        <f>LN(K3)</f>
        <v>0</v>
      </c>
    </row>
    <row r="4" spans="1:13" ht="12.75">
      <c r="A4" s="13">
        <v>1</v>
      </c>
      <c r="B4" s="13">
        <v>1428</v>
      </c>
      <c r="C4" s="13">
        <v>459.7</v>
      </c>
      <c r="D4" s="14">
        <f t="shared" si="0"/>
        <v>3.106373721992604</v>
      </c>
      <c r="E4" s="13">
        <v>2101</v>
      </c>
      <c r="F4" s="13">
        <v>174.4</v>
      </c>
      <c r="G4" s="14">
        <f>E4/F4</f>
        <v>12.047018348623853</v>
      </c>
      <c r="H4" s="14">
        <f>(0.1/F4)*G4</f>
        <v>0.006907694007238448</v>
      </c>
      <c r="I4" s="14">
        <f>G4-D4</f>
        <v>8.940644626631249</v>
      </c>
      <c r="J4" s="14">
        <f>SQRT(H4^2+(((0.11/C4)*B4)^2))</f>
        <v>0.34177092388733193</v>
      </c>
      <c r="K4" s="30">
        <f t="shared" si="1"/>
        <v>0.9967444299199145</v>
      </c>
      <c r="L4" s="28">
        <f>$B$11*A4</f>
        <v>0.8</v>
      </c>
      <c r="M4" s="33">
        <f>LN(K4)</f>
        <v>-0.0032608809781584937</v>
      </c>
    </row>
    <row r="5" spans="1:13" ht="12.75">
      <c r="A5" s="13">
        <v>2</v>
      </c>
      <c r="B5" s="13">
        <v>1066</v>
      </c>
      <c r="C5" s="13">
        <v>345.6</v>
      </c>
      <c r="D5" s="14">
        <f t="shared" si="0"/>
        <v>3.0844907407407405</v>
      </c>
      <c r="E5" s="13">
        <v>2760</v>
      </c>
      <c r="F5" s="13">
        <v>256.8</v>
      </c>
      <c r="G5" s="14">
        <f>E5/F5</f>
        <v>10.74766355140187</v>
      </c>
      <c r="H5" s="14">
        <f>(0.1/F5)*G5</f>
        <v>0.004185227239642472</v>
      </c>
      <c r="I5" s="14">
        <f>G5-D5</f>
        <v>7.663172810661129</v>
      </c>
      <c r="J5" s="14">
        <f>SQRT(H5^2+(((0.11/C5)*B5)^2))</f>
        <v>0.33931979311057486</v>
      </c>
      <c r="K5" s="30">
        <f t="shared" si="1"/>
        <v>0.8543259612163141</v>
      </c>
      <c r="L5" s="28">
        <f>$B$11*A5</f>
        <v>1.6</v>
      </c>
      <c r="M5" s="33">
        <f>LN(K5)</f>
        <v>-0.1574424704108265</v>
      </c>
    </row>
    <row r="6" spans="1:13" ht="12.75">
      <c r="A6" s="13">
        <v>3</v>
      </c>
      <c r="B6" s="13">
        <v>1046</v>
      </c>
      <c r="C6" s="13">
        <v>334.9</v>
      </c>
      <c r="D6" s="14">
        <f t="shared" si="0"/>
        <v>3.1233203941475067</v>
      </c>
      <c r="E6" s="13">
        <v>2029</v>
      </c>
      <c r="F6" s="13">
        <v>207.1</v>
      </c>
      <c r="G6" s="14">
        <f>E6/F6</f>
        <v>9.797199420569774</v>
      </c>
      <c r="H6" s="14">
        <f>(0.1/F6)*G6</f>
        <v>0.004730661236392938</v>
      </c>
      <c r="I6" s="14">
        <f>G6-D6</f>
        <v>6.6738790264222665</v>
      </c>
      <c r="J6" s="14">
        <f>SQRT(H6^2+(((0.11/C6)*B6)^2))</f>
        <v>0.34359781081688534</v>
      </c>
      <c r="K6" s="30">
        <f t="shared" si="1"/>
        <v>0.7440349128441094</v>
      </c>
      <c r="L6" s="28">
        <f>$B$11*A6</f>
        <v>2.4000000000000004</v>
      </c>
      <c r="M6" s="33">
        <f>LN(K6)</f>
        <v>-0.29566731938429075</v>
      </c>
    </row>
    <row r="7" spans="1:13" ht="12.75">
      <c r="A7" s="15">
        <v>4</v>
      </c>
      <c r="B7" s="15">
        <v>1076</v>
      </c>
      <c r="C7" s="15">
        <v>353.1</v>
      </c>
      <c r="D7" s="16">
        <f t="shared" si="0"/>
        <v>3.0472953837439816</v>
      </c>
      <c r="E7" s="15">
        <v>2190</v>
      </c>
      <c r="F7" s="15">
        <v>275</v>
      </c>
      <c r="G7" s="16">
        <f>E7/F7</f>
        <v>7.963636363636364</v>
      </c>
      <c r="H7" s="16">
        <f>(0.1/F7)*G7</f>
        <v>0.0028958677685950417</v>
      </c>
      <c r="I7" s="16">
        <f>G7-D7</f>
        <v>4.916340979892382</v>
      </c>
      <c r="J7" s="16">
        <f>SQRT(H7^2+(((0.11/C7)*B7)^2))</f>
        <v>0.33521500091010314</v>
      </c>
      <c r="K7" s="31">
        <f t="shared" si="1"/>
        <v>0.5480964395674842</v>
      </c>
      <c r="L7" s="28">
        <f>$B$11*A7</f>
        <v>3.2</v>
      </c>
      <c r="M7" s="33">
        <f>LN(K7)</f>
        <v>-0.6013040229053994</v>
      </c>
    </row>
    <row r="8" spans="1:13" ht="12.75">
      <c r="A8" s="15">
        <v>5</v>
      </c>
      <c r="B8" s="15">
        <v>543</v>
      </c>
      <c r="C8" s="15">
        <v>181</v>
      </c>
      <c r="D8" s="16">
        <f t="shared" si="0"/>
        <v>3</v>
      </c>
      <c r="E8" s="15">
        <v>1029</v>
      </c>
      <c r="F8" s="15">
        <v>225</v>
      </c>
      <c r="G8" s="16">
        <f>E8/F8</f>
        <v>4.573333333333333</v>
      </c>
      <c r="H8" s="16">
        <f>(0.1/F8)*G8</f>
        <v>0.002032592592592593</v>
      </c>
      <c r="I8" s="16">
        <f>G8-D8</f>
        <v>1.5733333333333333</v>
      </c>
      <c r="J8" s="16">
        <f>SQRT(H8^2+(((0.11/C8)*B8)^2))</f>
        <v>0.3300062596870664</v>
      </c>
      <c r="K8" s="31">
        <f t="shared" si="1"/>
        <v>0.17540247956351435</v>
      </c>
      <c r="L8" s="28"/>
      <c r="M8" s="33"/>
    </row>
    <row r="9" spans="1:11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12.75">
      <c r="A11" s="26" t="s">
        <v>29</v>
      </c>
      <c r="B11" s="26">
        <v>0.8</v>
      </c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2.7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</row>
  </sheetData>
  <mergeCells count="1">
    <mergeCell ref="A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</dc:creator>
  <cp:keywords/>
  <dc:description/>
  <cp:lastModifiedBy>Davor</cp:lastModifiedBy>
  <dcterms:created xsi:type="dcterms:W3CDTF">2008-04-21T01:13:26Z</dcterms:created>
  <dcterms:modified xsi:type="dcterms:W3CDTF">2008-04-27T19:00:10Z</dcterms:modified>
  <cp:category/>
  <cp:version/>
  <cp:contentType/>
  <cp:contentStatus/>
</cp:coreProperties>
</file>